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tsocapitaladvisors.sharepoint.com/sites/TSOCapitalAdvisors/Freigegebene Dokumente/Projekt AP III Fortführung/TSO Active Property III - alle Dokumente/Zeichnungsdokumente/sonstige Dokumente/"/>
    </mc:Choice>
  </mc:AlternateContent>
  <xr:revisionPtr revIDLastSave="6" documentId="13_ncr:1_{40FB7A2A-3965-4830-B4C5-D1F84851F447}" xr6:coauthVersionLast="47" xr6:coauthVersionMax="47" xr10:uidLastSave="{4CAFEFE8-A62D-4E1A-9A89-5081C8C66686}"/>
  <bookViews>
    <workbookView xWindow="-96" yWindow="-96" windowWidth="23232" windowHeight="13872" xr2:uid="{00000000-000D-0000-FFFF-FFFF00000000}"/>
  </bookViews>
  <sheets>
    <sheet name="Kosteninformation_AP3 mit Hinw." sheetId="1" r:id="rId1"/>
    <sheet name="Kosteninformation_AP3 ohne Hinw" sheetId="3" r:id="rId2"/>
  </sheets>
  <definedNames>
    <definedName name="Print_Area" localSheetId="0">'Kosteninformation_AP3 mit Hinw.'!$A$1:$D$70</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3" l="1"/>
  <c r="D58" i="3"/>
  <c r="D52" i="3"/>
  <c r="D41" i="3"/>
  <c r="D32" i="3"/>
  <c r="D62" i="3"/>
  <c r="D25" i="3"/>
  <c r="C22" i="3"/>
  <c r="C44" i="3"/>
  <c r="D16" i="3"/>
  <c r="D33" i="3"/>
  <c r="D28" i="3"/>
  <c r="B67" i="3"/>
  <c r="C47" i="3"/>
  <c r="C51" i="3"/>
  <c r="C36" i="3"/>
  <c r="C41" i="3"/>
  <c r="C45" i="3"/>
  <c r="C39" i="3"/>
  <c r="C38" i="3"/>
  <c r="C48" i="3"/>
  <c r="C59" i="3"/>
  <c r="C31" i="3"/>
  <c r="C52" i="3"/>
  <c r="C40" i="3"/>
  <c r="C23" i="3"/>
  <c r="C24" i="3"/>
  <c r="D57" i="3"/>
  <c r="D61" i="3"/>
  <c r="D60" i="1"/>
  <c r="D61" i="1"/>
  <c r="C28" i="3"/>
  <c r="C58" i="3"/>
  <c r="C32" i="3"/>
  <c r="C25" i="3"/>
  <c r="D54" i="1"/>
  <c r="D43" i="1"/>
  <c r="D34" i="1"/>
  <c r="D59" i="1"/>
  <c r="D27" i="1"/>
  <c r="C62" i="3"/>
  <c r="C57" i="3"/>
  <c r="C61" i="3"/>
  <c r="C33" i="3"/>
  <c r="D35" i="1"/>
  <c r="D64" i="1"/>
  <c r="D30" i="1"/>
  <c r="B69" i="1"/>
  <c r="D63" i="1"/>
  <c r="C24" i="1"/>
  <c r="C46" i="1"/>
  <c r="D18" i="1"/>
  <c r="C61" i="1"/>
  <c r="C30" i="1"/>
  <c r="C54" i="1"/>
  <c r="C53" i="1"/>
  <c r="C50" i="1"/>
  <c r="C33" i="1"/>
  <c r="C38" i="1"/>
  <c r="C40" i="1"/>
  <c r="C26" i="1"/>
  <c r="C25" i="1"/>
  <c r="C34" i="1"/>
  <c r="C41" i="1"/>
  <c r="C42" i="1"/>
  <c r="C47" i="1"/>
  <c r="C49" i="1"/>
  <c r="C60" i="1"/>
  <c r="C64" i="1"/>
  <c r="C59" i="1"/>
  <c r="C43" i="1"/>
  <c r="C35" i="1"/>
  <c r="C27" i="1"/>
  <c r="C63" i="1"/>
</calcChain>
</file>

<file path=xl/sharedStrings.xml><?xml version="1.0" encoding="utf-8"?>
<sst xmlns="http://schemas.openxmlformats.org/spreadsheetml/2006/main" count="131" uniqueCount="58">
  <si>
    <t>Produkt</t>
  </si>
  <si>
    <t>Anlagebetrag</t>
  </si>
  <si>
    <t>in EUR</t>
  </si>
  <si>
    <t>in %</t>
  </si>
  <si>
    <t>Ausgabeaufschlag</t>
  </si>
  <si>
    <t>Anlagebetrag (Einzahlungsbetrag)</t>
  </si>
  <si>
    <t>Einmalige Einstiegskosten</t>
  </si>
  <si>
    <t>Gesamte einmalige Einstiegskosten</t>
  </si>
  <si>
    <t>Laufende Kosten pro Jahr</t>
  </si>
  <si>
    <t>Vermögensanlage</t>
  </si>
  <si>
    <t>Beteiligungsbetrag (Kapitaleinlage)</t>
  </si>
  <si>
    <t>[Name]</t>
  </si>
  <si>
    <t>[Adresse]</t>
  </si>
  <si>
    <t>Anleger:</t>
  </si>
  <si>
    <t>Vermittler:</t>
  </si>
  <si>
    <t>Erstellt am:</t>
  </si>
  <si>
    <t>Gesamte Kosten</t>
  </si>
  <si>
    <t>1. Aufstellung der Kostenpositionen und Vertriebsvergütungen (Zuwendungen) bezogen auf den Beteiligungsbetrag</t>
  </si>
  <si>
    <t xml:space="preserve">3. Auswirkungen der Kosten auf die Rendite der Anlage bezogen auf den Beteiligungsbetrag </t>
  </si>
  <si>
    <t>Devisenkurs (EUR/USD)</t>
  </si>
  <si>
    <t>Art des Finanzinstruments</t>
  </si>
  <si>
    <t>Beteiligungsbetrag in USD</t>
  </si>
  <si>
    <t>Beteiligungsbetrag in EUR</t>
  </si>
  <si>
    <t>Asset-Management-Gebühr</t>
  </si>
  <si>
    <t>Organisationsgebühr</t>
  </si>
  <si>
    <t>Gesamte Kosten in % p. a.</t>
  </si>
  <si>
    <t>Durchschnitt in % p. a.</t>
  </si>
  <si>
    <t xml:space="preserve"> Durchschnitt in EUR p. a.</t>
  </si>
  <si>
    <t>TSO Active Property III, LP</t>
  </si>
  <si>
    <t>Gesamte laufende Kosten pro Jahr (bis einschließlich 2024)</t>
  </si>
  <si>
    <t>Gesamte laufende Kosten pro Jahr (ab 2025)</t>
  </si>
  <si>
    <t>davon Asset-Management-Gebühr</t>
  </si>
  <si>
    <t>Fremdwährungskosten (geschätzt)</t>
  </si>
  <si>
    <t>Dienstleistungskosten</t>
  </si>
  <si>
    <t>Produktkosten</t>
  </si>
  <si>
    <t>Dienstleistungskosten gesamt</t>
  </si>
  <si>
    <t>Produktkosten gesamt</t>
  </si>
  <si>
    <t>Organisationsgebühr (ohne Vermittlungskosten)</t>
  </si>
  <si>
    <t>Vermittlungskosten (zu 100 % an Vermittler)</t>
  </si>
  <si>
    <t>Ausgabeaufschlag  (zu 100 % an Vermittler)</t>
  </si>
  <si>
    <t xml:space="preserve">Unterstützung der Gründung der Tochterunternehmen und der Objektgesellschaften, Ausarbeitung des Gesellschaftsvertrages der Emittentin, Übernahme der Geschäftsführung sowie der persönlichen Haftung für die Emittentin, die Prüfung und Bewertung der Gewerbeimmobilien sowie der Ausarbeitung von Kaufabsichtserklärungen («Letters of Intent») bezüglich Gewerbeimmobilien </t>
  </si>
  <si>
    <t>Gründung der Emittentin, Buchführung/das Rechnungswesen, Anlegerkontoführung, Investor Relations, strategische Planung, Konzeption der Beteiligungsstruktur der Emittentin, allgemeine Beratung und das Risikomanagement im Zusammenhang mit dem Ankauf und dem Verkauf von Gewerbeimmobilien, Erstellung der Dokumentation für den Erwerb und die Entwicklung der Gewerbeimmobilien, Einholung von Gutachten und Prüfung von Mietverträgen, Prospektausarbeitung, Prospekterstellung und  Prospektdruck sowie das Marketing der Emittentin und für rechtliche und steuerliche Beratung im Hinblick auf die Vermögensanlage sowie zur Begleichung der Kosten des Mittelverwendungskontrolleurs</t>
  </si>
  <si>
    <t>Betreuung der Vertriebsstruktur, einschließlich des vertrieblichen Tagesgeschäfts, Betreuung und Schulungen der Vertriebspartner, Marketing sowie Kommunikation und Präsenz auf diversen Plattformen für Finanzanlageprodukte</t>
  </si>
  <si>
    <t>Die Organisationsgebühr ist unterteilt in</t>
  </si>
  <si>
    <t>Einmalige Kosten am Ende der Laufzeit</t>
  </si>
  <si>
    <t>Gesamte einmalige Kosten am Ende der Laufzeit</t>
  </si>
  <si>
    <t xml:space="preserve">   davon Veräußerungsgebühr bei Immobilienverkauf</t>
  </si>
  <si>
    <t xml:space="preserve">davon Asset-Management-Gebühr </t>
  </si>
  <si>
    <t>davon Zuwendung an den Vermittler</t>
  </si>
  <si>
    <t>Ex-ante Kosteninformation</t>
  </si>
  <si>
    <t>2. Kostenzusammenfassung bei einer angenommen Haltedauer von 12 Jahren bezogen auf den Beteiligungsbetrag</t>
  </si>
  <si>
    <t>Gegenstand dieses Dokuments ist die gesetzlich vorgeschriebene Information vor Geschäftsabschluss über die voraussichtlichen Kosten bezogen auf Ihre Vermögensanlage. Die vorstehende Kosteninformation veranschaulicht exemplarisch die kumulative Wirkung der Kosten auf die Rendite der Vermögensanlage. Sie enthält keine Aussagen über die Höhe der Rendite selbst. Die Kosten verringern die Rendite während der angenommenen Laufzeit, wobei im ersten Jahr die einmaligen Einstiegskosten einen hohen Anteil der Kosten ausmachen. Die Kosteninformation bezieht sich auf die konzeptionsgemäß angestrebte Laufzeit bis zum 31.12.2030. Eine abweichende Laufzeit ist nicht berücksichtigt. Die tatsächlichen Kosten können z.B. in Abhängigkeit der Laufzeit variieren und daher auch höher ausfallen. Die Zahlen sind Schätzungen und können in der Zukunft tatsächlich anders ausfallen. [ggf. weitere Hinweise und Erläuterung]</t>
  </si>
  <si>
    <t>Hinweise und Erläuterungen</t>
  </si>
  <si>
    <t>[__.__.2022]</t>
  </si>
  <si>
    <t>1. Jahr
(2022)</t>
  </si>
  <si>
    <t xml:space="preserve"> 2. bis 3. Jahr
(2023 - 2024)</t>
  </si>
  <si>
    <t>4. bis 9. Jahr
(2025 - 2030)</t>
  </si>
  <si>
    <t>Hinweis an Vermittler: Die hiermit zur Verfügung gestellte Darstellung von Kosteninformationen gemäß § 63 Abs. 7 Wertpapierhandelsgesetz enthält eine beispielhafte Zusammenstellung der durch Wertpapierdienstleistungsunternehmen oder andere verpflichtete Personen hiernach auszuweisenden Kosten und Nebenkosten. Die tatsächlichen Kosten können abweichen. Für die Darstellung ist eine Haftung seitens der TSO Capital Advisors GmbH, der TSO Europe Funds, Inc. und der TSO Active Property III, LP ausgeschlossen. Diese sind nicht zur Information gegenüber dem Anleger verpflichtet. Zur Darstellung der Kosten gegenüber dem Anleger ist ausschließlich das Wertpapierdienstleistungsunternehmen/ Wertpapierinstitut bzw. der Finanzanlagenvermittler verantwortlich, welches/welcher die Vermittlung und/oder die Beratung des Anlegers bezüglich der vorliegenden Vermögensanlage durchführt.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</si>
</sst>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00"/>
  </numFmts>
  <fonts count="15">
    <font>
      <sz val="11"/>
      <color theme="1"/>
      <name val="Calibri"/>
      <family val="2"/>
      <scheme val="minor"/>
    </font>
    <font>
      <sz val="11"/>
      <color theme="1"/>
      <name val="Calibri"/>
      <family val="2"/>
      <scheme val="minor"/>
    </font>
    <font>
      <b/>
      <sz val="18"/>
      <name val="Calibri"/>
      <family val="2"/>
      <scheme val="minor"/>
    </font>
    <font>
      <sz val="11"/>
      <name val="Calibri"/>
      <family val="2"/>
      <scheme val="minor"/>
    </font>
    <font>
      <b/>
      <sz val="11"/>
      <name val="Calibri"/>
      <family val="2"/>
      <scheme val="minor"/>
    </font>
    <font>
      <sz val="14"/>
      <color rgb="FF666666"/>
      <name val="Helvetica Neue"/>
    </font>
    <font>
      <b/>
      <sz val="16"/>
      <name val="Calibri"/>
      <family val="2"/>
      <scheme val="minor"/>
    </font>
    <font>
      <sz val="16"/>
      <name val="Calibri"/>
      <family val="2"/>
      <scheme val="minor"/>
    </font>
    <font>
      <b/>
      <i/>
      <sz val="16"/>
      <name val="Calibri"/>
      <family val="2"/>
      <scheme val="minor"/>
    </font>
    <font>
      <i/>
      <sz val="16"/>
      <name val="Calibri"/>
      <family val="2"/>
      <scheme val="minor"/>
    </font>
    <font>
      <sz val="16"/>
      <color theme="1"/>
      <name val="Calibri"/>
      <family val="2"/>
      <scheme val="minor"/>
    </font>
    <font>
      <sz val="11"/>
      <color theme="0"/>
      <name val="Calibri"/>
      <family val="2"/>
      <scheme val="minor"/>
    </font>
    <font>
      <b/>
      <sz val="18"/>
      <color theme="0"/>
      <name val="Calibri"/>
      <family val="2"/>
      <scheme val="minor"/>
    </font>
    <font>
      <b/>
      <sz val="16"/>
      <color theme="1"/>
      <name val="Calibri"/>
      <family val="2"/>
      <scheme val="minor"/>
    </font>
    <font>
      <sz val="16"/>
      <color theme="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0" fontId="0" fillId="0" borderId="0" xfId="0" applyAlignment="1">
      <alignment vertical="top" wrapText="1"/>
    </xf>
    <xf numFmtId="0" fontId="4" fillId="0" borderId="0" xfId="0" applyFont="1" applyAlignment="1">
      <alignment vertical="top" wrapText="1"/>
    </xf>
    <xf numFmtId="4" fontId="0" fillId="0" borderId="0" xfId="0" applyNumberFormat="1" applyAlignment="1">
      <alignment vertical="top" wrapText="1"/>
    </xf>
    <xf numFmtId="0" fontId="3" fillId="0" borderId="0" xfId="0" applyFont="1" applyAlignment="1">
      <alignment horizontal="left" vertical="top" wrapText="1"/>
    </xf>
    <xf numFmtId="0" fontId="0" fillId="0" borderId="0" xfId="0" applyAlignment="1">
      <alignment horizontal="left" vertical="top" wrapText="1" indent="2"/>
    </xf>
    <xf numFmtId="0" fontId="0" fillId="0" borderId="0" xfId="0" applyAlignment="1">
      <alignment vertical="center" wrapText="1"/>
    </xf>
    <xf numFmtId="0" fontId="5" fillId="0" borderId="0" xfId="0" applyFont="1"/>
    <xf numFmtId="0" fontId="2" fillId="0" borderId="0" xfId="0" applyFont="1" applyAlignment="1">
      <alignment horizontal="center" vertical="top" wrapText="1"/>
    </xf>
    <xf numFmtId="0" fontId="6" fillId="0" borderId="0" xfId="0" applyFont="1" applyAlignment="1">
      <alignment vertical="top" wrapText="1"/>
    </xf>
    <xf numFmtId="0" fontId="7" fillId="0" borderId="0" xfId="0" applyFont="1" applyAlignment="1">
      <alignment horizontal="left" vertical="top" wrapText="1"/>
    </xf>
    <xf numFmtId="0" fontId="8" fillId="2" borderId="0" xfId="0" applyFont="1" applyFill="1" applyAlignment="1">
      <alignment vertical="top" wrapText="1"/>
    </xf>
    <xf numFmtId="0" fontId="8" fillId="0" borderId="0" xfId="0" applyFont="1" applyAlignment="1">
      <alignment vertical="top" wrapText="1"/>
    </xf>
    <xf numFmtId="0" fontId="9" fillId="2" borderId="0" xfId="0" applyFont="1" applyFill="1" applyAlignment="1">
      <alignment horizontal="left" vertical="top" wrapText="1"/>
    </xf>
    <xf numFmtId="0" fontId="10" fillId="0" borderId="0" xfId="0" applyFont="1" applyAlignment="1">
      <alignment vertical="top" wrapText="1"/>
    </xf>
    <xf numFmtId="0" fontId="6" fillId="0" borderId="1" xfId="0" applyFont="1" applyBorder="1" applyAlignment="1">
      <alignment vertical="top" wrapText="1"/>
    </xf>
    <xf numFmtId="0" fontId="10" fillId="0" borderId="2" xfId="0" applyFont="1" applyBorder="1" applyAlignment="1">
      <alignment vertical="top" wrapText="1"/>
    </xf>
    <xf numFmtId="4" fontId="7" fillId="2" borderId="3" xfId="1" applyNumberFormat="1" applyFont="1" applyFill="1" applyBorder="1" applyAlignment="1">
      <alignment horizontal="right" vertical="top" wrapText="1"/>
    </xf>
    <xf numFmtId="0" fontId="6" fillId="0" borderId="4" xfId="0" applyFont="1" applyBorder="1" applyAlignment="1">
      <alignment vertical="top" wrapText="1"/>
    </xf>
    <xf numFmtId="165" fontId="7" fillId="2" borderId="5" xfId="0" applyNumberFormat="1" applyFont="1" applyFill="1" applyBorder="1" applyAlignment="1">
      <alignment horizontal="right" vertical="top" wrapText="1"/>
    </xf>
    <xf numFmtId="0" fontId="6" fillId="0" borderId="6" xfId="0" applyFont="1" applyBorder="1" applyAlignment="1">
      <alignment vertical="top" wrapText="1"/>
    </xf>
    <xf numFmtId="0" fontId="10" fillId="0" borderId="7" xfId="0" applyFont="1" applyBorder="1" applyAlignment="1">
      <alignment vertical="top" wrapText="1"/>
    </xf>
    <xf numFmtId="4" fontId="7" fillId="0" borderId="8" xfId="0" applyNumberFormat="1" applyFont="1" applyBorder="1" applyAlignment="1">
      <alignment horizontal="righ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Alignment="1">
      <alignment vertical="top" wrapText="1"/>
    </xf>
    <xf numFmtId="0" fontId="7" fillId="0" borderId="5" xfId="0" applyFont="1" applyBorder="1" applyAlignment="1">
      <alignment vertical="top" wrapText="1"/>
    </xf>
    <xf numFmtId="164" fontId="6" fillId="0" borderId="0" xfId="0" applyNumberFormat="1" applyFont="1" applyAlignment="1">
      <alignment horizontal="right" vertical="top" wrapText="1"/>
    </xf>
    <xf numFmtId="0" fontId="6" fillId="0" borderId="5" xfId="0" applyFont="1" applyBorder="1" applyAlignment="1">
      <alignment horizontal="right" vertical="top" wrapText="1"/>
    </xf>
    <xf numFmtId="0" fontId="6" fillId="0" borderId="1" xfId="0" applyFont="1" applyBorder="1" applyAlignment="1">
      <alignment vertical="center" wrapText="1"/>
    </xf>
    <xf numFmtId="0" fontId="6" fillId="0" borderId="2" xfId="0" applyFont="1" applyBorder="1" applyAlignment="1">
      <alignment vertical="center" wrapText="1"/>
    </xf>
    <xf numFmtId="4" fontId="7" fillId="0" borderId="2" xfId="1" applyNumberFormat="1" applyFont="1" applyFill="1" applyBorder="1" applyAlignment="1">
      <alignment vertical="center" wrapText="1"/>
    </xf>
    <xf numFmtId="2" fontId="7" fillId="0" borderId="3" xfId="2" applyNumberFormat="1" applyFont="1" applyFill="1" applyBorder="1" applyAlignment="1">
      <alignment horizontal="right" vertical="center" wrapText="1"/>
    </xf>
    <xf numFmtId="4" fontId="7" fillId="0" borderId="0" xfId="1" applyNumberFormat="1" applyFont="1" applyFill="1" applyBorder="1" applyAlignment="1">
      <alignment vertical="top" wrapText="1"/>
    </xf>
    <xf numFmtId="2" fontId="7" fillId="2" borderId="5" xfId="2" applyNumberFormat="1" applyFont="1" applyFill="1" applyBorder="1" applyAlignment="1">
      <alignment horizontal="right" vertical="top" wrapText="1"/>
    </xf>
    <xf numFmtId="0" fontId="6" fillId="0" borderId="4" xfId="0" applyFont="1" applyBorder="1"/>
    <xf numFmtId="0" fontId="7" fillId="0" borderId="0" xfId="0" applyFont="1"/>
    <xf numFmtId="4" fontId="7" fillId="0" borderId="0" xfId="1" applyNumberFormat="1" applyFont="1" applyFill="1" applyBorder="1"/>
    <xf numFmtId="4" fontId="7" fillId="0" borderId="5" xfId="2" applyNumberFormat="1" applyFont="1" applyFill="1" applyBorder="1"/>
    <xf numFmtId="0" fontId="6" fillId="0" borderId="7" xfId="0" applyFont="1" applyBorder="1" applyAlignment="1">
      <alignment vertical="top" wrapText="1"/>
    </xf>
    <xf numFmtId="4" fontId="7" fillId="0" borderId="7" xfId="1" applyNumberFormat="1" applyFont="1" applyFill="1" applyBorder="1" applyAlignment="1">
      <alignment vertical="top" wrapText="1"/>
    </xf>
    <xf numFmtId="2" fontId="6" fillId="0" borderId="8" xfId="2" applyNumberFormat="1" applyFont="1" applyFill="1" applyBorder="1" applyAlignment="1">
      <alignment horizontal="right" vertical="top" wrapText="1"/>
    </xf>
    <xf numFmtId="2" fontId="6" fillId="0" borderId="5" xfId="2" applyNumberFormat="1" applyFont="1" applyFill="1" applyBorder="1" applyAlignment="1">
      <alignment horizontal="right" vertical="top" wrapText="1"/>
    </xf>
    <xf numFmtId="4" fontId="10" fillId="0" borderId="5" xfId="0" applyNumberFormat="1" applyFont="1" applyBorder="1" applyAlignment="1">
      <alignment vertical="top" wrapText="1"/>
    </xf>
    <xf numFmtId="0" fontId="6" fillId="0" borderId="4" xfId="0" applyFont="1" applyBorder="1" applyAlignment="1">
      <alignment horizontal="left" vertical="top" wrapText="1"/>
    </xf>
    <xf numFmtId="4" fontId="7" fillId="0" borderId="2" xfId="1" applyNumberFormat="1" applyFont="1" applyFill="1" applyBorder="1" applyAlignment="1">
      <alignment horizontal="right" vertical="top" wrapText="1"/>
    </xf>
    <xf numFmtId="4" fontId="7" fillId="0" borderId="3" xfId="2" applyNumberFormat="1" applyFont="1" applyFill="1" applyBorder="1" applyAlignment="1">
      <alignment vertical="top" wrapText="1"/>
    </xf>
    <xf numFmtId="4" fontId="7" fillId="0" borderId="8" xfId="2" applyNumberFormat="1" applyFont="1" applyFill="1" applyBorder="1" applyAlignment="1">
      <alignment vertical="top" wrapText="1"/>
    </xf>
    <xf numFmtId="4" fontId="6" fillId="0" borderId="0" xfId="1" applyNumberFormat="1" applyFont="1" applyFill="1" applyBorder="1" applyAlignment="1">
      <alignment vertical="top" wrapText="1"/>
    </xf>
    <xf numFmtId="4" fontId="6" fillId="0" borderId="5" xfId="2" applyNumberFormat="1" applyFont="1" applyFill="1" applyBorder="1" applyAlignment="1">
      <alignment vertical="top" wrapText="1"/>
    </xf>
    <xf numFmtId="0" fontId="6" fillId="0" borderId="6" xfId="0" applyFont="1" applyBorder="1" applyAlignment="1">
      <alignment horizontal="left" vertical="top" wrapText="1"/>
    </xf>
    <xf numFmtId="164" fontId="6" fillId="0" borderId="7" xfId="0" applyNumberFormat="1" applyFont="1" applyBorder="1" applyAlignment="1">
      <alignment horizontal="right" vertical="top" wrapText="1"/>
    </xf>
    <xf numFmtId="0" fontId="6" fillId="0" borderId="8" xfId="0" applyFont="1" applyBorder="1" applyAlignment="1">
      <alignment horizontal="right" vertical="top" wrapText="1"/>
    </xf>
    <xf numFmtId="4" fontId="7" fillId="0" borderId="5" xfId="2" applyNumberFormat="1" applyFont="1" applyFill="1" applyBorder="1" applyAlignment="1">
      <alignment vertical="top" wrapText="1"/>
    </xf>
    <xf numFmtId="4" fontId="7" fillId="0" borderId="0" xfId="1" applyNumberFormat="1" applyFont="1" applyFill="1" applyBorder="1" applyAlignment="1">
      <alignment horizontal="right" vertical="top" wrapText="1"/>
    </xf>
    <xf numFmtId="4" fontId="7" fillId="0" borderId="5" xfId="2" applyNumberFormat="1" applyFont="1" applyFill="1" applyBorder="1" applyAlignment="1">
      <alignment horizontal="right" vertical="top" wrapText="1"/>
    </xf>
    <xf numFmtId="0" fontId="7" fillId="0" borderId="2" xfId="0" applyFont="1" applyBorder="1" applyAlignment="1">
      <alignment horizontal="left" vertical="top" wrapText="1" indent="2"/>
    </xf>
    <xf numFmtId="4" fontId="6" fillId="0" borderId="2" xfId="1" applyNumberFormat="1" applyFont="1" applyFill="1" applyBorder="1" applyAlignment="1">
      <alignment vertical="top" wrapText="1"/>
    </xf>
    <xf numFmtId="4" fontId="6" fillId="0" borderId="3" xfId="2" applyNumberFormat="1" applyFont="1" applyFill="1" applyBorder="1" applyAlignment="1">
      <alignment vertical="top" wrapText="1"/>
    </xf>
    <xf numFmtId="0" fontId="7" fillId="0" borderId="4" xfId="0" applyFont="1" applyBorder="1" applyAlignment="1">
      <alignment vertical="top" wrapText="1"/>
    </xf>
    <xf numFmtId="4" fontId="7" fillId="0" borderId="2" xfId="1" applyNumberFormat="1" applyFont="1" applyFill="1" applyBorder="1" applyAlignment="1">
      <alignment vertical="top" wrapText="1"/>
    </xf>
    <xf numFmtId="0" fontId="7" fillId="0" borderId="4" xfId="0" applyFont="1" applyBorder="1" applyAlignment="1">
      <alignment horizontal="left" vertical="top" wrapText="1" indent="1"/>
    </xf>
    <xf numFmtId="0" fontId="7" fillId="0" borderId="4" xfId="0" applyFont="1" applyBorder="1"/>
    <xf numFmtId="4" fontId="10" fillId="0" borderId="5" xfId="0" applyNumberFormat="1" applyFont="1" applyBorder="1"/>
    <xf numFmtId="0" fontId="7" fillId="0" borderId="6" xfId="0" applyFont="1" applyBorder="1"/>
    <xf numFmtId="0" fontId="7" fillId="0" borderId="7" xfId="0" applyFont="1" applyBorder="1"/>
    <xf numFmtId="4" fontId="7" fillId="0" borderId="8" xfId="2" applyNumberFormat="1" applyFont="1" applyFill="1" applyBorder="1" applyAlignment="1">
      <alignment horizontal="right"/>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5" xfId="0" applyFont="1" applyBorder="1" applyAlignment="1">
      <alignment vertical="top" wrapText="1"/>
    </xf>
    <xf numFmtId="2" fontId="7" fillId="0" borderId="5" xfId="0" applyNumberFormat="1" applyFont="1" applyBorder="1" applyAlignment="1">
      <alignment vertical="top" wrapText="1"/>
    </xf>
    <xf numFmtId="2" fontId="6" fillId="0" borderId="5" xfId="0" applyNumberFormat="1" applyFont="1" applyBorder="1" applyAlignment="1">
      <alignment vertical="top" wrapText="1"/>
    </xf>
    <xf numFmtId="0" fontId="9" fillId="0" borderId="6" xfId="0" applyFont="1" applyBorder="1" applyAlignment="1">
      <alignment horizontal="left" vertical="top" wrapText="1" indent="1"/>
    </xf>
    <xf numFmtId="0" fontId="9" fillId="0" borderId="7" xfId="0" applyFont="1" applyBorder="1" applyAlignment="1">
      <alignment horizontal="left" vertical="top" wrapText="1"/>
    </xf>
    <xf numFmtId="4" fontId="9" fillId="0" borderId="7" xfId="1" applyNumberFormat="1" applyFont="1" applyFill="1" applyBorder="1" applyAlignment="1">
      <alignment vertical="top" wrapText="1"/>
    </xf>
    <xf numFmtId="2" fontId="9" fillId="0" borderId="8" xfId="0" applyNumberFormat="1" applyFont="1" applyBorder="1" applyAlignment="1">
      <alignment horizontal="right" vertical="top" wrapText="1"/>
    </xf>
    <xf numFmtId="0" fontId="9" fillId="0" borderId="0" xfId="0" applyFont="1" applyAlignment="1">
      <alignment horizontal="left" vertical="top" wrapText="1"/>
    </xf>
    <xf numFmtId="164" fontId="9" fillId="0" borderId="0" xfId="0" applyNumberFormat="1" applyFont="1" applyAlignment="1" applyProtection="1">
      <alignment horizontal="left" vertical="top" wrapText="1"/>
      <protection locked="0"/>
    </xf>
    <xf numFmtId="10" fontId="9" fillId="0" borderId="0" xfId="0" applyNumberFormat="1" applyFont="1" applyAlignment="1">
      <alignment horizontal="right" vertical="top" wrapText="1"/>
    </xf>
    <xf numFmtId="164" fontId="9" fillId="0" borderId="2" xfId="0" applyNumberFormat="1" applyFont="1" applyBorder="1" applyAlignment="1" applyProtection="1">
      <alignment horizontal="left" vertical="top" wrapText="1"/>
      <protection locked="0"/>
    </xf>
    <xf numFmtId="10" fontId="9" fillId="0" borderId="3" xfId="0" applyNumberFormat="1" applyFont="1" applyBorder="1" applyAlignment="1">
      <alignment horizontal="right" vertical="top" wrapText="1"/>
    </xf>
    <xf numFmtId="10" fontId="9" fillId="0" borderId="5" xfId="0" applyNumberFormat="1" applyFont="1" applyBorder="1" applyAlignment="1">
      <alignment horizontal="right" vertical="top" wrapText="1"/>
    </xf>
    <xf numFmtId="0" fontId="10" fillId="0" borderId="4" xfId="0" applyFont="1" applyBorder="1" applyAlignment="1">
      <alignment vertical="top" wrapText="1"/>
    </xf>
    <xf numFmtId="0" fontId="6" fillId="0" borderId="0" xfId="0" applyFont="1" applyAlignment="1">
      <alignment horizontal="right" vertical="top" wrapText="1"/>
    </xf>
    <xf numFmtId="2" fontId="7" fillId="0" borderId="7" xfId="0" applyNumberFormat="1" applyFont="1" applyBorder="1" applyAlignment="1">
      <alignment horizontal="right" vertical="top" wrapText="1"/>
    </xf>
    <xf numFmtId="2" fontId="7" fillId="0" borderId="8" xfId="0" applyNumberFormat="1" applyFont="1" applyBorder="1" applyAlignment="1">
      <alignment horizontal="right" vertical="top" wrapText="1"/>
    </xf>
    <xf numFmtId="0" fontId="13" fillId="0" borderId="1"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6" fillId="0" borderId="1" xfId="0" applyFont="1" applyBorder="1" applyAlignment="1">
      <alignment horizontal="left" vertical="top" wrapText="1"/>
    </xf>
    <xf numFmtId="0" fontId="7" fillId="0" borderId="4" xfId="0" applyFont="1" applyBorder="1" applyAlignment="1">
      <alignment horizontal="left" vertical="top" wrapText="1"/>
    </xf>
    <xf numFmtId="0" fontId="6" fillId="0" borderId="9" xfId="0" applyFont="1" applyBorder="1" applyAlignment="1">
      <alignment vertical="top" wrapText="1"/>
    </xf>
    <xf numFmtId="0" fontId="6" fillId="0" borderId="10" xfId="0" applyFont="1" applyBorder="1" applyAlignment="1">
      <alignment vertical="top" wrapText="1"/>
    </xf>
    <xf numFmtId="164" fontId="6" fillId="0" borderId="10" xfId="0" applyNumberFormat="1" applyFont="1" applyBorder="1" applyAlignment="1">
      <alignment horizontal="right" vertical="top" wrapText="1"/>
    </xf>
    <xf numFmtId="0" fontId="6" fillId="0" borderId="11" xfId="0" applyFont="1" applyBorder="1" applyAlignment="1">
      <alignment horizontal="right" vertical="top" wrapText="1"/>
    </xf>
    <xf numFmtId="0" fontId="14" fillId="3" borderId="6" xfId="0" applyFont="1" applyFill="1" applyBorder="1" applyAlignment="1">
      <alignment vertical="top" wrapText="1"/>
    </xf>
    <xf numFmtId="0" fontId="11" fillId="3" borderId="7" xfId="0" applyFont="1" applyFill="1" applyBorder="1" applyAlignment="1">
      <alignment vertical="top" wrapText="1"/>
    </xf>
    <xf numFmtId="0" fontId="11" fillId="3" borderId="8" xfId="0" applyFont="1" applyFill="1" applyBorder="1" applyAlignment="1">
      <alignmen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7" fillId="0" borderId="1" xfId="0" applyFont="1" applyBorder="1" applyAlignment="1">
      <alignment vertical="top" wrapText="1"/>
    </xf>
    <xf numFmtId="0" fontId="10" fillId="0" borderId="2" xfId="0" applyFont="1" applyBorder="1" applyAlignment="1">
      <alignment vertical="top" wrapText="1"/>
    </xf>
    <xf numFmtId="0" fontId="7" fillId="0" borderId="4" xfId="0" applyFont="1" applyBorder="1" applyAlignment="1">
      <alignment vertical="top" wrapText="1"/>
    </xf>
    <xf numFmtId="0" fontId="0" fillId="0" borderId="0" xfId="0" applyAlignment="1">
      <alignment vertical="top" wrapText="1"/>
    </xf>
    <xf numFmtId="0" fontId="2" fillId="0" borderId="0" xfId="0" applyFont="1" applyAlignment="1">
      <alignment horizontal="center" vertical="top" wrapText="1"/>
    </xf>
    <xf numFmtId="0" fontId="7" fillId="0" borderId="4" xfId="0" applyFont="1" applyBorder="1" applyAlignment="1">
      <alignment horizontal="left" vertical="top" wrapText="1" indent="5"/>
    </xf>
    <xf numFmtId="0" fontId="7" fillId="0" borderId="0" xfId="0" applyFont="1" applyAlignment="1">
      <alignment horizontal="left" vertical="top" wrapText="1" indent="5"/>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6" fillId="0" borderId="1" xfId="0" applyFont="1" applyBorder="1" applyAlignment="1">
      <alignment vertical="top" wrapText="1"/>
    </xf>
    <xf numFmtId="0" fontId="12" fillId="3" borderId="9" xfId="0" applyFont="1" applyFill="1" applyBorder="1" applyAlignment="1">
      <alignment horizontal="center" vertical="top" wrapText="1"/>
    </xf>
    <xf numFmtId="0" fontId="12" fillId="3" borderId="10" xfId="0" applyFont="1" applyFill="1" applyBorder="1" applyAlignment="1">
      <alignment horizontal="center" vertical="top" wrapText="1"/>
    </xf>
    <xf numFmtId="0" fontId="12" fillId="3" borderId="11" xfId="0" applyFont="1" applyFill="1" applyBorder="1" applyAlignment="1">
      <alignment horizontal="center" vertical="top" wrapText="1"/>
    </xf>
  </cellXfs>
  <cellStyles count="3">
    <cellStyle name="Komma" xfId="1" builtinId="3"/>
    <cellStyle name="Prozent 2" xfId="2" xr:uid="{00000000-0005-0000-0000-000002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0"/>
  <sheetViews>
    <sheetView tabSelected="1" zoomScale="60" zoomScaleNormal="60" workbookViewId="0">
      <selection activeCell="A3" sqref="A3:D3"/>
    </sheetView>
  </sheetViews>
  <sheetFormatPr baseColWidth="10" defaultColWidth="11.41796875" defaultRowHeight="14.4"/>
  <cols>
    <col min="1" max="1" width="51.5234375" style="1" bestFit="1" customWidth="1"/>
    <col min="2" max="2" width="124.9453125" style="1" customWidth="1"/>
    <col min="3" max="3" width="25.68359375" style="1" bestFit="1" customWidth="1"/>
    <col min="4" max="4" width="21.7890625" style="1" bestFit="1" customWidth="1"/>
    <col min="5" max="7" width="24.20703125" style="1" customWidth="1"/>
    <col min="8" max="8" width="17.20703125" style="1" customWidth="1"/>
    <col min="9" max="16384" width="11.41796875" style="1"/>
  </cols>
  <sheetData>
    <row r="1" spans="1:4" ht="23.1">
      <c r="A1" s="106" t="s">
        <v>49</v>
      </c>
      <c r="B1" s="106"/>
      <c r="C1" s="106"/>
      <c r="D1" s="106"/>
    </row>
    <row r="2" spans="1:4" ht="23.1">
      <c r="A2" s="8"/>
      <c r="B2" s="8"/>
      <c r="C2" s="8"/>
      <c r="D2" s="8"/>
    </row>
    <row r="3" spans="1:4" ht="150.75" customHeight="1">
      <c r="A3" s="114" t="s">
        <v>57</v>
      </c>
      <c r="B3" s="115"/>
      <c r="C3" s="115"/>
      <c r="D3" s="116"/>
    </row>
    <row r="4" spans="1:4" ht="15" customHeight="1">
      <c r="A4" s="2"/>
      <c r="B4" s="2"/>
      <c r="C4" s="4"/>
      <c r="D4" s="4"/>
    </row>
    <row r="5" spans="1:4" ht="19.5" customHeight="1">
      <c r="A5" s="9" t="s">
        <v>13</v>
      </c>
      <c r="B5" s="9"/>
      <c r="C5" s="10"/>
      <c r="D5" s="9" t="s">
        <v>14</v>
      </c>
    </row>
    <row r="6" spans="1:4" ht="20.399999999999999">
      <c r="A6" s="11" t="s">
        <v>11</v>
      </c>
      <c r="B6" s="12"/>
      <c r="C6" s="10"/>
      <c r="D6" s="11" t="s">
        <v>11</v>
      </c>
    </row>
    <row r="7" spans="1:4" ht="20.399999999999999">
      <c r="A7" s="11" t="s">
        <v>12</v>
      </c>
      <c r="B7" s="12"/>
      <c r="C7" s="10"/>
      <c r="D7" s="11" t="s">
        <v>12</v>
      </c>
    </row>
    <row r="8" spans="1:4" ht="20.399999999999999">
      <c r="A8" s="9"/>
      <c r="B8" s="9"/>
      <c r="C8" s="10"/>
      <c r="D8" s="10"/>
    </row>
    <row r="9" spans="1:4" ht="20.399999999999999">
      <c r="A9" s="9"/>
      <c r="B9" s="9"/>
      <c r="C9" s="10"/>
      <c r="D9" s="10"/>
    </row>
    <row r="10" spans="1:4" ht="20.399999999999999">
      <c r="A10" s="9" t="s">
        <v>15</v>
      </c>
      <c r="B10" s="13" t="s">
        <v>53</v>
      </c>
      <c r="C10" s="14"/>
      <c r="D10" s="10"/>
    </row>
    <row r="11" spans="1:4" ht="20.399999999999999">
      <c r="A11" s="9"/>
      <c r="B11" s="10"/>
      <c r="C11" s="14"/>
      <c r="D11" s="10"/>
    </row>
    <row r="12" spans="1:4" ht="20.399999999999999">
      <c r="A12" s="9" t="s">
        <v>0</v>
      </c>
      <c r="B12" s="10" t="s">
        <v>28</v>
      </c>
      <c r="C12" s="14"/>
      <c r="D12" s="10"/>
    </row>
    <row r="13" spans="1:4" ht="20.399999999999999">
      <c r="A13" s="9"/>
      <c r="B13" s="10"/>
      <c r="C13" s="14"/>
      <c r="D13" s="10"/>
    </row>
    <row r="14" spans="1:4" ht="20.399999999999999">
      <c r="A14" s="9" t="s">
        <v>20</v>
      </c>
      <c r="B14" s="10" t="s">
        <v>9</v>
      </c>
      <c r="C14" s="14"/>
      <c r="D14" s="10"/>
    </row>
    <row r="15" spans="1:4" ht="20.399999999999999">
      <c r="A15" s="9"/>
      <c r="B15" s="9"/>
      <c r="C15" s="10"/>
      <c r="D15" s="10"/>
    </row>
    <row r="16" spans="1:4" ht="20.399999999999999">
      <c r="A16" s="15" t="s">
        <v>21</v>
      </c>
      <c r="B16" s="16"/>
      <c r="C16" s="16"/>
      <c r="D16" s="17">
        <v>100000</v>
      </c>
    </row>
    <row r="17" spans="1:4" ht="20.399999999999999">
      <c r="A17" s="18" t="s">
        <v>19</v>
      </c>
      <c r="B17" s="14"/>
      <c r="C17" s="14"/>
      <c r="D17" s="19">
        <v>1.1000000000000001</v>
      </c>
    </row>
    <row r="18" spans="1:4" ht="20.399999999999999">
      <c r="A18" s="20" t="s">
        <v>22</v>
      </c>
      <c r="B18" s="21"/>
      <c r="C18" s="21"/>
      <c r="D18" s="22">
        <f>D16/D17</f>
        <v>90909.090909090897</v>
      </c>
    </row>
    <row r="19" spans="1:4" ht="20.399999999999999">
      <c r="A19" s="9"/>
      <c r="B19" s="9"/>
      <c r="C19" s="10"/>
      <c r="D19" s="10"/>
    </row>
    <row r="20" spans="1:4" ht="20.399999999999999">
      <c r="A20" s="9"/>
      <c r="B20" s="9"/>
      <c r="C20" s="10"/>
      <c r="D20" s="10"/>
    </row>
    <row r="21" spans="1:4" ht="20.399999999999999">
      <c r="A21" s="113" t="s">
        <v>17</v>
      </c>
      <c r="B21" s="103"/>
      <c r="C21" s="23"/>
      <c r="D21" s="24"/>
    </row>
    <row r="22" spans="1:4" ht="20.399999999999999">
      <c r="A22" s="18"/>
      <c r="B22" s="9"/>
      <c r="C22" s="25"/>
      <c r="D22" s="26"/>
    </row>
    <row r="23" spans="1:4" ht="20.399999999999999">
      <c r="A23" s="18" t="s">
        <v>1</v>
      </c>
      <c r="B23" s="9"/>
      <c r="C23" s="27" t="s">
        <v>2</v>
      </c>
      <c r="D23" s="28" t="s">
        <v>3</v>
      </c>
    </row>
    <row r="24" spans="1:4" s="6" customFormat="1" ht="20.399999999999999">
      <c r="A24" s="29" t="s">
        <v>10</v>
      </c>
      <c r="B24" s="30"/>
      <c r="C24" s="31">
        <f>D16/D17</f>
        <v>90909.090909090897</v>
      </c>
      <c r="D24" s="32">
        <v>100</v>
      </c>
    </row>
    <row r="25" spans="1:4" ht="20.399999999999999">
      <c r="A25" s="18" t="s">
        <v>4</v>
      </c>
      <c r="B25" s="9"/>
      <c r="C25" s="33">
        <f>C24*D25%</f>
        <v>4545.454545454545</v>
      </c>
      <c r="D25" s="34">
        <v>5</v>
      </c>
    </row>
    <row r="26" spans="1:4" ht="20.399999999999999">
      <c r="A26" s="35" t="s">
        <v>32</v>
      </c>
      <c r="B26" s="36"/>
      <c r="C26" s="37">
        <f>C24*D26%</f>
        <v>181.81818181818178</v>
      </c>
      <c r="D26" s="38">
        <v>0.2</v>
      </c>
    </row>
    <row r="27" spans="1:4" ht="20.399999999999999">
      <c r="A27" s="20" t="s">
        <v>5</v>
      </c>
      <c r="B27" s="39"/>
      <c r="C27" s="40">
        <f>SUM(C24:C26)</f>
        <v>95636.363636363618</v>
      </c>
      <c r="D27" s="41">
        <f>D24+D25+D26</f>
        <v>105.2</v>
      </c>
    </row>
    <row r="28" spans="1:4" ht="17.25" customHeight="1">
      <c r="A28" s="18"/>
      <c r="B28" s="9"/>
      <c r="C28" s="33"/>
      <c r="D28" s="42"/>
    </row>
    <row r="29" spans="1:4" ht="20.399999999999999">
      <c r="A29" s="91" t="s">
        <v>6</v>
      </c>
      <c r="B29" s="92"/>
      <c r="C29" s="93" t="s">
        <v>2</v>
      </c>
      <c r="D29" s="94" t="s">
        <v>3</v>
      </c>
    </row>
    <row r="30" spans="1:4" ht="20.399999999999999">
      <c r="A30" s="109" t="s">
        <v>7</v>
      </c>
      <c r="B30" s="110"/>
      <c r="C30" s="33">
        <f>C24*D30%</f>
        <v>17181.818181818177</v>
      </c>
      <c r="D30" s="43">
        <f>D34+D38+D33</f>
        <v>18.899999999999999</v>
      </c>
    </row>
    <row r="31" spans="1:4" ht="21" customHeight="1">
      <c r="A31" s="90"/>
      <c r="B31" s="10"/>
      <c r="C31" s="33"/>
      <c r="D31" s="43"/>
    </row>
    <row r="32" spans="1:4" ht="20.399999999999999">
      <c r="A32" s="50" t="s">
        <v>33</v>
      </c>
      <c r="B32" s="39"/>
      <c r="C32" s="51" t="s">
        <v>2</v>
      </c>
      <c r="D32" s="52" t="s">
        <v>3</v>
      </c>
    </row>
    <row r="33" spans="1:6" ht="20.399999999999999">
      <c r="A33" s="111" t="s">
        <v>38</v>
      </c>
      <c r="B33" s="112"/>
      <c r="C33" s="45">
        <f>$C$24*D33%</f>
        <v>4545.454545454545</v>
      </c>
      <c r="D33" s="46">
        <v>5</v>
      </c>
    </row>
    <row r="34" spans="1:6" ht="20.399999999999999">
      <c r="A34" s="109" t="s">
        <v>39</v>
      </c>
      <c r="B34" s="110"/>
      <c r="C34" s="33">
        <f>C25</f>
        <v>4545.454545454545</v>
      </c>
      <c r="D34" s="53">
        <f>D25</f>
        <v>5</v>
      </c>
    </row>
    <row r="35" spans="1:6" ht="20.399999999999999">
      <c r="A35" s="44" t="s">
        <v>35</v>
      </c>
      <c r="B35" s="10"/>
      <c r="C35" s="48">
        <f>SUM(C33:C34)</f>
        <v>9090.9090909090901</v>
      </c>
      <c r="D35" s="49">
        <f>SUM(D33:D34)</f>
        <v>10</v>
      </c>
    </row>
    <row r="36" spans="1:6" ht="21" customHeight="1">
      <c r="A36" s="44"/>
      <c r="B36" s="10"/>
      <c r="C36" s="48"/>
      <c r="D36" s="49"/>
    </row>
    <row r="37" spans="1:6" ht="20.399999999999999">
      <c r="A37" s="50" t="s">
        <v>34</v>
      </c>
      <c r="B37" s="39"/>
      <c r="C37" s="51" t="s">
        <v>2</v>
      </c>
      <c r="D37" s="52" t="s">
        <v>3</v>
      </c>
    </row>
    <row r="38" spans="1:6" ht="20.25" customHeight="1">
      <c r="A38" s="109" t="s">
        <v>37</v>
      </c>
      <c r="B38" s="110"/>
      <c r="C38" s="33">
        <f>$C$24*D38%</f>
        <v>8090.909090909091</v>
      </c>
      <c r="D38" s="53">
        <v>8.9</v>
      </c>
    </row>
    <row r="39" spans="1:6" ht="20.25" customHeight="1">
      <c r="A39" s="109" t="s">
        <v>43</v>
      </c>
      <c r="B39" s="110"/>
      <c r="C39" s="33"/>
      <c r="D39" s="53"/>
    </row>
    <row r="40" spans="1:6" s="5" customFormat="1" ht="67.5" customHeight="1">
      <c r="A40" s="107" t="s">
        <v>40</v>
      </c>
      <c r="B40" s="108"/>
      <c r="C40" s="54">
        <f>$C$24*D40%</f>
        <v>909.09090909090901</v>
      </c>
      <c r="D40" s="55">
        <v>1</v>
      </c>
    </row>
    <row r="41" spans="1:6" ht="128.25" customHeight="1">
      <c r="A41" s="107" t="s">
        <v>41</v>
      </c>
      <c r="B41" s="108"/>
      <c r="C41" s="33">
        <f t="shared" ref="C41:C42" si="0">$C$24*D41%</f>
        <v>5090.9090909090901</v>
      </c>
      <c r="D41" s="53">
        <v>5.6</v>
      </c>
    </row>
    <row r="42" spans="1:6" ht="48" customHeight="1">
      <c r="A42" s="107" t="s">
        <v>42</v>
      </c>
      <c r="B42" s="108"/>
      <c r="C42" s="33">
        <f t="shared" si="0"/>
        <v>2090.9090909090905</v>
      </c>
      <c r="D42" s="53">
        <v>2.2999999999999998</v>
      </c>
    </row>
    <row r="43" spans="1:6" ht="18" customHeight="1">
      <c r="A43" s="89" t="s">
        <v>36</v>
      </c>
      <c r="B43" s="56"/>
      <c r="C43" s="57">
        <f>C38</f>
        <v>8090.909090909091</v>
      </c>
      <c r="D43" s="58">
        <f>D38</f>
        <v>8.9</v>
      </c>
    </row>
    <row r="44" spans="1:6" ht="20.399999999999999">
      <c r="A44" s="59"/>
      <c r="B44" s="25"/>
      <c r="C44" s="33"/>
      <c r="D44" s="53"/>
      <c r="F44" s="3"/>
    </row>
    <row r="45" spans="1:6" ht="20.399999999999999">
      <c r="A45" s="18" t="s">
        <v>8</v>
      </c>
      <c r="B45" s="9"/>
      <c r="C45" s="33"/>
      <c r="D45" s="53"/>
    </row>
    <row r="46" spans="1:6" ht="20.399999999999999">
      <c r="A46" s="102" t="s">
        <v>29</v>
      </c>
      <c r="B46" s="103"/>
      <c r="C46" s="60">
        <f>$C$24*D46%</f>
        <v>1636.3636363636363</v>
      </c>
      <c r="D46" s="46">
        <v>1.8</v>
      </c>
    </row>
    <row r="47" spans="1:6" ht="20.399999999999999">
      <c r="A47" s="61" t="s">
        <v>31</v>
      </c>
      <c r="B47" s="25"/>
      <c r="C47" s="33">
        <f>$C$24*D47%</f>
        <v>1636.3636363636363</v>
      </c>
      <c r="D47" s="53">
        <v>1.8</v>
      </c>
    </row>
    <row r="48" spans="1:6" ht="20.399999999999999">
      <c r="A48" s="59"/>
      <c r="B48" s="25"/>
      <c r="C48" s="33"/>
      <c r="D48" s="53"/>
    </row>
    <row r="49" spans="1:4" ht="20.399999999999999">
      <c r="A49" s="104" t="s">
        <v>30</v>
      </c>
      <c r="B49" s="105"/>
      <c r="C49" s="33">
        <f>$C$24*D49%</f>
        <v>909.09090909090901</v>
      </c>
      <c r="D49" s="53">
        <v>1</v>
      </c>
    </row>
    <row r="50" spans="1:4" ht="20.399999999999999">
      <c r="A50" s="61" t="s">
        <v>47</v>
      </c>
      <c r="B50" s="25"/>
      <c r="C50" s="33">
        <f>$C$24*D50%</f>
        <v>909.09090909090901</v>
      </c>
      <c r="D50" s="53">
        <v>1</v>
      </c>
    </row>
    <row r="51" spans="1:4" ht="20.399999999999999">
      <c r="A51" s="59"/>
      <c r="B51" s="25"/>
      <c r="C51" s="33"/>
      <c r="D51" s="53"/>
    </row>
    <row r="52" spans="1:4" ht="20.399999999999999">
      <c r="A52" s="98" t="s">
        <v>44</v>
      </c>
      <c r="B52" s="99"/>
      <c r="C52" s="40"/>
      <c r="D52" s="47"/>
    </row>
    <row r="53" spans="1:4" ht="20.399999999999999">
      <c r="A53" s="62" t="s">
        <v>45</v>
      </c>
      <c r="B53" s="36"/>
      <c r="C53" s="33">
        <f>$C$24*D53%</f>
        <v>2727.272727272727</v>
      </c>
      <c r="D53" s="63">
        <v>3</v>
      </c>
    </row>
    <row r="54" spans="1:4" ht="20.399999999999999">
      <c r="A54" s="64" t="s">
        <v>46</v>
      </c>
      <c r="B54" s="65"/>
      <c r="C54" s="40">
        <f>$C$24*D54%</f>
        <v>2727.272727272727</v>
      </c>
      <c r="D54" s="66">
        <f>D53</f>
        <v>3</v>
      </c>
    </row>
    <row r="55" spans="1:4" ht="20.399999999999999">
      <c r="A55" s="25"/>
      <c r="B55" s="25"/>
      <c r="C55" s="25"/>
      <c r="D55" s="25"/>
    </row>
    <row r="56" spans="1:4" ht="33" customHeight="1">
      <c r="A56" s="100" t="s">
        <v>50</v>
      </c>
      <c r="B56" s="101"/>
      <c r="C56" s="67"/>
      <c r="D56" s="68"/>
    </row>
    <row r="57" spans="1:4" ht="20.399999999999999">
      <c r="A57" s="18"/>
      <c r="B57" s="9"/>
      <c r="C57" s="9"/>
      <c r="D57" s="69"/>
    </row>
    <row r="58" spans="1:4" ht="40.799999999999997">
      <c r="A58" s="18"/>
      <c r="B58" s="9"/>
      <c r="C58" s="27" t="s">
        <v>27</v>
      </c>
      <c r="D58" s="28" t="s">
        <v>26</v>
      </c>
    </row>
    <row r="59" spans="1:4" ht="20.399999999999999">
      <c r="A59" s="59" t="s">
        <v>4</v>
      </c>
      <c r="B59" s="25"/>
      <c r="C59" s="33">
        <f>C34/12</f>
        <v>378.78787878787875</v>
      </c>
      <c r="D59" s="70">
        <f>D34/12</f>
        <v>0.41666666666666669</v>
      </c>
    </row>
    <row r="60" spans="1:4" ht="20.399999999999999">
      <c r="A60" s="59" t="s">
        <v>24</v>
      </c>
      <c r="B60" s="25"/>
      <c r="C60" s="33">
        <f>(C33+C38)/12</f>
        <v>1053.030303030303</v>
      </c>
      <c r="D60" s="70">
        <f>(D33+D38)/12</f>
        <v>1.1583333333333334</v>
      </c>
    </row>
    <row r="61" spans="1:4" ht="20.399999999999999">
      <c r="A61" s="59" t="s">
        <v>23</v>
      </c>
      <c r="B61" s="25"/>
      <c r="C61" s="33">
        <f>$C$24*D61%</f>
        <v>1170.4545454545455</v>
      </c>
      <c r="D61" s="70">
        <f>(5.25*1.8+6)/12</f>
        <v>1.2875000000000001</v>
      </c>
    </row>
    <row r="62" spans="1:4" ht="20.399999999999999">
      <c r="A62" s="18"/>
      <c r="B62" s="9"/>
      <c r="C62" s="25"/>
      <c r="D62" s="70"/>
    </row>
    <row r="63" spans="1:4" ht="20.399999999999999">
      <c r="A63" s="18" t="s">
        <v>16</v>
      </c>
      <c r="B63" s="9"/>
      <c r="C63" s="48">
        <f>SUM(C59:C62)</f>
        <v>2602.272727272727</v>
      </c>
      <c r="D63" s="71">
        <f>SUM(D59:D62)</f>
        <v>2.8625000000000003</v>
      </c>
    </row>
    <row r="64" spans="1:4" ht="20.399999999999999">
      <c r="A64" s="72" t="s">
        <v>48</v>
      </c>
      <c r="B64" s="73"/>
      <c r="C64" s="74">
        <f>(C34+C33)/12</f>
        <v>757.57575757575751</v>
      </c>
      <c r="D64" s="75">
        <f>(D34+D33)/12</f>
        <v>0.83333333333333337</v>
      </c>
    </row>
    <row r="65" spans="1:4" ht="20.399999999999999">
      <c r="A65" s="76"/>
      <c r="B65" s="76"/>
      <c r="C65" s="77"/>
      <c r="D65" s="78"/>
    </row>
    <row r="66" spans="1:4" ht="20.399999999999999">
      <c r="A66" s="100" t="s">
        <v>18</v>
      </c>
      <c r="B66" s="101"/>
      <c r="C66" s="79"/>
      <c r="D66" s="80"/>
    </row>
    <row r="67" spans="1:4" ht="20.399999999999999">
      <c r="A67" s="18"/>
      <c r="B67" s="9"/>
      <c r="C67" s="77"/>
      <c r="D67" s="81"/>
    </row>
    <row r="68" spans="1:4" ht="40.799999999999997">
      <c r="A68" s="82"/>
      <c r="B68" s="83" t="s">
        <v>54</v>
      </c>
      <c r="C68" s="83" t="s">
        <v>55</v>
      </c>
      <c r="D68" s="28" t="s">
        <v>56</v>
      </c>
    </row>
    <row r="69" spans="1:4" ht="20.399999999999999">
      <c r="A69" s="20" t="s">
        <v>25</v>
      </c>
      <c r="B69" s="84">
        <f ca="1">D30+((1.8/12)*(12-MONTH(TODAY())))</f>
        <v>18.899999999999999</v>
      </c>
      <c r="C69" s="84">
        <v>1.8</v>
      </c>
      <c r="D69" s="85">
        <v>1</v>
      </c>
    </row>
    <row r="71" spans="1:4" ht="20.399999999999999">
      <c r="A71" s="86" t="s">
        <v>52</v>
      </c>
      <c r="B71" s="87"/>
      <c r="C71" s="87"/>
      <c r="D71" s="88"/>
    </row>
    <row r="72" spans="1:4" ht="133.5" customHeight="1">
      <c r="A72" s="95" t="s">
        <v>51</v>
      </c>
      <c r="B72" s="96"/>
      <c r="C72" s="96"/>
      <c r="D72" s="97"/>
    </row>
    <row r="80" spans="1:4" ht="17.399999999999999">
      <c r="B80" s="7"/>
    </row>
  </sheetData>
  <mergeCells count="17">
    <mergeCell ref="A1:D1"/>
    <mergeCell ref="A40:B40"/>
    <mergeCell ref="A41:B41"/>
    <mergeCell ref="A42:B42"/>
    <mergeCell ref="A30:B30"/>
    <mergeCell ref="A34:B34"/>
    <mergeCell ref="A33:B33"/>
    <mergeCell ref="A21:B21"/>
    <mergeCell ref="A38:B38"/>
    <mergeCell ref="A39:B39"/>
    <mergeCell ref="A3:D3"/>
    <mergeCell ref="A72:D72"/>
    <mergeCell ref="A52:B52"/>
    <mergeCell ref="A66:B66"/>
    <mergeCell ref="A56:B56"/>
    <mergeCell ref="A46:B46"/>
    <mergeCell ref="A49:B49"/>
  </mergeCells>
  <pageMargins left="0.25" right="0.25" top="0.75" bottom="0.75" header="0.3" footer="0.3"/>
  <pageSetup paperSize="9"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71489-C2AA-4848-9BC4-A16FA31FA833}">
  <sheetPr>
    <pageSetUpPr fitToPage="1"/>
  </sheetPr>
  <dimension ref="A1:F76"/>
  <sheetViews>
    <sheetView topLeftCell="A54" zoomScale="58" workbookViewId="0">
      <selection activeCell="B12" sqref="B12"/>
    </sheetView>
  </sheetViews>
  <sheetFormatPr baseColWidth="10" defaultColWidth="11.41796875" defaultRowHeight="14.4"/>
  <cols>
    <col min="1" max="1" width="51.5234375" style="1" bestFit="1" customWidth="1"/>
    <col min="2" max="2" width="124.9453125" style="1" customWidth="1"/>
    <col min="3" max="3" width="25.68359375" style="1" bestFit="1" customWidth="1"/>
    <col min="4" max="4" width="21.7890625" style="1" bestFit="1" customWidth="1"/>
    <col min="5" max="7" width="24.20703125" style="1" customWidth="1"/>
    <col min="8" max="8" width="17.20703125" style="1" customWidth="1"/>
    <col min="9" max="16384" width="11.41796875" style="1"/>
  </cols>
  <sheetData>
    <row r="1" spans="1:4" ht="23.1">
      <c r="A1" s="106" t="s">
        <v>49</v>
      </c>
      <c r="B1" s="106"/>
      <c r="C1" s="106"/>
      <c r="D1" s="106"/>
    </row>
    <row r="2" spans="1:4" ht="15" customHeight="1">
      <c r="A2" s="2"/>
      <c r="B2" s="2"/>
      <c r="C2" s="4"/>
      <c r="D2" s="4"/>
    </row>
    <row r="3" spans="1:4" ht="19.5" customHeight="1">
      <c r="A3" s="9" t="s">
        <v>13</v>
      </c>
      <c r="B3" s="9"/>
      <c r="C3" s="10"/>
      <c r="D3" s="9" t="s">
        <v>14</v>
      </c>
    </row>
    <row r="4" spans="1:4" ht="20.399999999999999">
      <c r="A4" s="11" t="s">
        <v>11</v>
      </c>
      <c r="B4" s="12"/>
      <c r="C4" s="10"/>
      <c r="D4" s="11" t="s">
        <v>11</v>
      </c>
    </row>
    <row r="5" spans="1:4" ht="20.399999999999999">
      <c r="A5" s="11" t="s">
        <v>12</v>
      </c>
      <c r="B5" s="12"/>
      <c r="C5" s="10"/>
      <c r="D5" s="11" t="s">
        <v>12</v>
      </c>
    </row>
    <row r="6" spans="1:4" ht="20.399999999999999">
      <c r="A6" s="9"/>
      <c r="B6" s="9"/>
      <c r="C6" s="10"/>
      <c r="D6" s="10"/>
    </row>
    <row r="7" spans="1:4" ht="20.399999999999999">
      <c r="A7" s="9"/>
      <c r="B7" s="9"/>
      <c r="C7" s="10"/>
      <c r="D7" s="10"/>
    </row>
    <row r="8" spans="1:4" ht="20.399999999999999">
      <c r="A8" s="9" t="s">
        <v>15</v>
      </c>
      <c r="B8" s="13" t="s">
        <v>53</v>
      </c>
      <c r="C8" s="14"/>
      <c r="D8" s="10"/>
    </row>
    <row r="9" spans="1:4" ht="20.399999999999999">
      <c r="A9" s="9"/>
      <c r="B9" s="10"/>
      <c r="C9" s="14"/>
      <c r="D9" s="10"/>
    </row>
    <row r="10" spans="1:4" ht="20.399999999999999">
      <c r="A10" s="9" t="s">
        <v>0</v>
      </c>
      <c r="B10" s="10" t="s">
        <v>28</v>
      </c>
      <c r="C10" s="14"/>
      <c r="D10" s="10"/>
    </row>
    <row r="11" spans="1:4" ht="20.399999999999999">
      <c r="A11" s="9"/>
      <c r="B11" s="10"/>
      <c r="C11" s="14"/>
      <c r="D11" s="10"/>
    </row>
    <row r="12" spans="1:4" ht="20.399999999999999">
      <c r="A12" s="9" t="s">
        <v>20</v>
      </c>
      <c r="B12" s="10" t="s">
        <v>9</v>
      </c>
      <c r="C12" s="14"/>
      <c r="D12" s="10"/>
    </row>
    <row r="13" spans="1:4" ht="20.399999999999999">
      <c r="A13" s="9"/>
      <c r="B13" s="9"/>
      <c r="C13" s="10"/>
      <c r="D13" s="10"/>
    </row>
    <row r="14" spans="1:4" ht="20.399999999999999">
      <c r="A14" s="15" t="s">
        <v>21</v>
      </c>
      <c r="B14" s="16"/>
      <c r="C14" s="16"/>
      <c r="D14" s="17">
        <v>100000</v>
      </c>
    </row>
    <row r="15" spans="1:4" ht="20.399999999999999">
      <c r="A15" s="18" t="s">
        <v>19</v>
      </c>
      <c r="B15" s="14"/>
      <c r="C15" s="14"/>
      <c r="D15" s="19">
        <v>1</v>
      </c>
    </row>
    <row r="16" spans="1:4" ht="20.399999999999999">
      <c r="A16" s="20" t="s">
        <v>22</v>
      </c>
      <c r="B16" s="21"/>
      <c r="C16" s="21"/>
      <c r="D16" s="22">
        <f>D14/D15</f>
        <v>100000</v>
      </c>
    </row>
    <row r="17" spans="1:4" ht="20.399999999999999">
      <c r="A17" s="9"/>
      <c r="B17" s="9"/>
      <c r="C17" s="10"/>
      <c r="D17" s="10"/>
    </row>
    <row r="18" spans="1:4" ht="20.399999999999999">
      <c r="A18" s="9"/>
      <c r="B18" s="9"/>
      <c r="C18" s="10"/>
      <c r="D18" s="10"/>
    </row>
    <row r="19" spans="1:4" ht="20.399999999999999">
      <c r="A19" s="113" t="s">
        <v>17</v>
      </c>
      <c r="B19" s="103"/>
      <c r="C19" s="23"/>
      <c r="D19" s="24"/>
    </row>
    <row r="20" spans="1:4" ht="20.399999999999999">
      <c r="A20" s="18"/>
      <c r="B20" s="9"/>
      <c r="C20" s="25"/>
      <c r="D20" s="26"/>
    </row>
    <row r="21" spans="1:4" ht="20.399999999999999">
      <c r="A21" s="18" t="s">
        <v>1</v>
      </c>
      <c r="B21" s="9"/>
      <c r="C21" s="27" t="s">
        <v>2</v>
      </c>
      <c r="D21" s="28" t="s">
        <v>3</v>
      </c>
    </row>
    <row r="22" spans="1:4" s="6" customFormat="1" ht="20.399999999999999">
      <c r="A22" s="29" t="s">
        <v>10</v>
      </c>
      <c r="B22" s="30"/>
      <c r="C22" s="31">
        <f>D14/D15</f>
        <v>100000</v>
      </c>
      <c r="D22" s="32">
        <v>100</v>
      </c>
    </row>
    <row r="23" spans="1:4" ht="20.399999999999999">
      <c r="A23" s="18" t="s">
        <v>4</v>
      </c>
      <c r="B23" s="9"/>
      <c r="C23" s="33">
        <f>C22*D23%</f>
        <v>5000</v>
      </c>
      <c r="D23" s="34">
        <v>5</v>
      </c>
    </row>
    <row r="24" spans="1:4" ht="20.399999999999999">
      <c r="A24" s="35" t="s">
        <v>32</v>
      </c>
      <c r="B24" s="36"/>
      <c r="C24" s="37">
        <f>C22*D24%</f>
        <v>200</v>
      </c>
      <c r="D24" s="38">
        <v>0.2</v>
      </c>
    </row>
    <row r="25" spans="1:4" ht="20.399999999999999">
      <c r="A25" s="20" t="s">
        <v>5</v>
      </c>
      <c r="B25" s="39"/>
      <c r="C25" s="40">
        <f>SUM(C22:C24)</f>
        <v>105200</v>
      </c>
      <c r="D25" s="41">
        <f>D22+D23+D24</f>
        <v>105.2</v>
      </c>
    </row>
    <row r="26" spans="1:4" ht="17.25" customHeight="1">
      <c r="A26" s="18"/>
      <c r="B26" s="9"/>
      <c r="C26" s="33"/>
      <c r="D26" s="42"/>
    </row>
    <row r="27" spans="1:4" ht="20.399999999999999">
      <c r="A27" s="91" t="s">
        <v>6</v>
      </c>
      <c r="B27" s="92"/>
      <c r="C27" s="93" t="s">
        <v>2</v>
      </c>
      <c r="D27" s="94" t="s">
        <v>3</v>
      </c>
    </row>
    <row r="28" spans="1:4" ht="20.399999999999999">
      <c r="A28" s="109" t="s">
        <v>7</v>
      </c>
      <c r="B28" s="110"/>
      <c r="C28" s="33">
        <f>C22*D28%</f>
        <v>18899.999999999996</v>
      </c>
      <c r="D28" s="43">
        <f>D32+D36+D31</f>
        <v>18.899999999999999</v>
      </c>
    </row>
    <row r="29" spans="1:4" ht="21" customHeight="1">
      <c r="A29" s="90"/>
      <c r="B29" s="10"/>
      <c r="C29" s="33"/>
      <c r="D29" s="43"/>
    </row>
    <row r="30" spans="1:4" ht="20.399999999999999">
      <c r="A30" s="50" t="s">
        <v>33</v>
      </c>
      <c r="B30" s="39"/>
      <c r="C30" s="51" t="s">
        <v>2</v>
      </c>
      <c r="D30" s="52" t="s">
        <v>3</v>
      </c>
    </row>
    <row r="31" spans="1:4" ht="20.399999999999999">
      <c r="A31" s="111" t="s">
        <v>38</v>
      </c>
      <c r="B31" s="112"/>
      <c r="C31" s="45">
        <f>$C$22*D31%</f>
        <v>5000</v>
      </c>
      <c r="D31" s="46">
        <v>5</v>
      </c>
    </row>
    <row r="32" spans="1:4" ht="20.399999999999999">
      <c r="A32" s="109" t="s">
        <v>39</v>
      </c>
      <c r="B32" s="110"/>
      <c r="C32" s="33">
        <f>C23</f>
        <v>5000</v>
      </c>
      <c r="D32" s="53">
        <f>D23</f>
        <v>5</v>
      </c>
    </row>
    <row r="33" spans="1:6" ht="20.399999999999999">
      <c r="A33" s="44" t="s">
        <v>35</v>
      </c>
      <c r="B33" s="10"/>
      <c r="C33" s="48">
        <f>SUM(C31:C32)</f>
        <v>10000</v>
      </c>
      <c r="D33" s="49">
        <f>SUM(D31:D32)</f>
        <v>10</v>
      </c>
    </row>
    <row r="34" spans="1:6" ht="21" customHeight="1">
      <c r="A34" s="44"/>
      <c r="B34" s="10"/>
      <c r="C34" s="48"/>
      <c r="D34" s="49"/>
    </row>
    <row r="35" spans="1:6" ht="20.399999999999999">
      <c r="A35" s="50" t="s">
        <v>34</v>
      </c>
      <c r="B35" s="39"/>
      <c r="C35" s="51" t="s">
        <v>2</v>
      </c>
      <c r="D35" s="52" t="s">
        <v>3</v>
      </c>
    </row>
    <row r="36" spans="1:6" ht="20.25" customHeight="1">
      <c r="A36" s="109" t="s">
        <v>37</v>
      </c>
      <c r="B36" s="110"/>
      <c r="C36" s="33">
        <f>$C$22*D36%</f>
        <v>8900.0000000000018</v>
      </c>
      <c r="D36" s="53">
        <v>8.9</v>
      </c>
    </row>
    <row r="37" spans="1:6" ht="20.25" customHeight="1">
      <c r="A37" s="109" t="s">
        <v>43</v>
      </c>
      <c r="B37" s="110"/>
      <c r="C37" s="33"/>
      <c r="D37" s="53"/>
    </row>
    <row r="38" spans="1:6" s="5" customFormat="1" ht="67.5" customHeight="1">
      <c r="A38" s="107" t="s">
        <v>40</v>
      </c>
      <c r="B38" s="108"/>
      <c r="C38" s="54">
        <f>$C$22*D38%</f>
        <v>1000</v>
      </c>
      <c r="D38" s="55">
        <v>1</v>
      </c>
    </row>
    <row r="39" spans="1:6" ht="128.25" customHeight="1">
      <c r="A39" s="107" t="s">
        <v>41</v>
      </c>
      <c r="B39" s="108"/>
      <c r="C39" s="33">
        <f t="shared" ref="C39:C40" si="0">$C$22*D39%</f>
        <v>5599.9999999999991</v>
      </c>
      <c r="D39" s="53">
        <v>5.6</v>
      </c>
    </row>
    <row r="40" spans="1:6" ht="48" customHeight="1">
      <c r="A40" s="107" t="s">
        <v>42</v>
      </c>
      <c r="B40" s="108"/>
      <c r="C40" s="33">
        <f t="shared" si="0"/>
        <v>2300</v>
      </c>
      <c r="D40" s="53">
        <v>2.2999999999999998</v>
      </c>
    </row>
    <row r="41" spans="1:6" ht="18" customHeight="1">
      <c r="A41" s="89" t="s">
        <v>36</v>
      </c>
      <c r="B41" s="56"/>
      <c r="C41" s="57">
        <f>C36</f>
        <v>8900.0000000000018</v>
      </c>
      <c r="D41" s="58">
        <f>D36</f>
        <v>8.9</v>
      </c>
    </row>
    <row r="42" spans="1:6" ht="20.399999999999999">
      <c r="A42" s="59"/>
      <c r="B42" s="25"/>
      <c r="C42" s="33"/>
      <c r="D42" s="53"/>
      <c r="F42" s="3"/>
    </row>
    <row r="43" spans="1:6" ht="20.399999999999999">
      <c r="A43" s="18" t="s">
        <v>8</v>
      </c>
      <c r="B43" s="9"/>
      <c r="C43" s="33"/>
      <c r="D43" s="53"/>
    </row>
    <row r="44" spans="1:6" ht="20.399999999999999">
      <c r="A44" s="102" t="s">
        <v>29</v>
      </c>
      <c r="B44" s="103"/>
      <c r="C44" s="60">
        <f>$C$22*D44%</f>
        <v>1800.0000000000002</v>
      </c>
      <c r="D44" s="46">
        <v>1.8</v>
      </c>
    </row>
    <row r="45" spans="1:6" ht="20.399999999999999">
      <c r="A45" s="61" t="s">
        <v>31</v>
      </c>
      <c r="B45" s="25"/>
      <c r="C45" s="33">
        <f>$C$22*D45%</f>
        <v>1800.0000000000002</v>
      </c>
      <c r="D45" s="53">
        <v>1.8</v>
      </c>
    </row>
    <row r="46" spans="1:6" ht="20.399999999999999">
      <c r="A46" s="59"/>
      <c r="B46" s="25"/>
      <c r="C46" s="33"/>
      <c r="D46" s="53"/>
    </row>
    <row r="47" spans="1:6" ht="20.399999999999999">
      <c r="A47" s="104" t="s">
        <v>30</v>
      </c>
      <c r="B47" s="105"/>
      <c r="C47" s="33">
        <f>$C$22*D47%</f>
        <v>1000</v>
      </c>
      <c r="D47" s="53">
        <v>1</v>
      </c>
    </row>
    <row r="48" spans="1:6" ht="20.399999999999999">
      <c r="A48" s="61" t="s">
        <v>47</v>
      </c>
      <c r="B48" s="25"/>
      <c r="C48" s="33">
        <f>$C$22*D48%</f>
        <v>1000</v>
      </c>
      <c r="D48" s="53">
        <v>1</v>
      </c>
    </row>
    <row r="49" spans="1:4" ht="20.399999999999999">
      <c r="A49" s="59"/>
      <c r="B49" s="25"/>
      <c r="C49" s="33"/>
      <c r="D49" s="53"/>
    </row>
    <row r="50" spans="1:4" ht="20.399999999999999">
      <c r="A50" s="98" t="s">
        <v>44</v>
      </c>
      <c r="B50" s="99"/>
      <c r="C50" s="40"/>
      <c r="D50" s="47"/>
    </row>
    <row r="51" spans="1:4" ht="20.399999999999999">
      <c r="A51" s="62" t="s">
        <v>45</v>
      </c>
      <c r="B51" s="36"/>
      <c r="C51" s="33">
        <f>$C$22*D51%</f>
        <v>3000</v>
      </c>
      <c r="D51" s="63">
        <v>3</v>
      </c>
    </row>
    <row r="52" spans="1:4" ht="20.399999999999999">
      <c r="A52" s="64" t="s">
        <v>46</v>
      </c>
      <c r="B52" s="65"/>
      <c r="C52" s="40">
        <f>$C$22*D52%</f>
        <v>3000</v>
      </c>
      <c r="D52" s="66">
        <f>D51</f>
        <v>3</v>
      </c>
    </row>
    <row r="53" spans="1:4" ht="20.399999999999999">
      <c r="A53" s="25"/>
      <c r="B53" s="25"/>
      <c r="C53" s="25"/>
      <c r="D53" s="25"/>
    </row>
    <row r="54" spans="1:4" ht="33" customHeight="1">
      <c r="A54" s="100" t="s">
        <v>50</v>
      </c>
      <c r="B54" s="101"/>
      <c r="C54" s="67"/>
      <c r="D54" s="68"/>
    </row>
    <row r="55" spans="1:4" ht="20.399999999999999">
      <c r="A55" s="18"/>
      <c r="B55" s="9"/>
      <c r="C55" s="9"/>
      <c r="D55" s="69"/>
    </row>
    <row r="56" spans="1:4" ht="40.799999999999997">
      <c r="A56" s="18"/>
      <c r="B56" s="9"/>
      <c r="C56" s="27" t="s">
        <v>27</v>
      </c>
      <c r="D56" s="28" t="s">
        <v>26</v>
      </c>
    </row>
    <row r="57" spans="1:4" ht="20.399999999999999">
      <c r="A57" s="59" t="s">
        <v>4</v>
      </c>
      <c r="B57" s="25"/>
      <c r="C57" s="33">
        <f>C32/12</f>
        <v>416.66666666666669</v>
      </c>
      <c r="D57" s="70">
        <f>D32/12</f>
        <v>0.41666666666666669</v>
      </c>
    </row>
    <row r="58" spans="1:4" ht="20.399999999999999">
      <c r="A58" s="59" t="s">
        <v>24</v>
      </c>
      <c r="B58" s="25"/>
      <c r="C58" s="33">
        <f>(C31+C36)/12</f>
        <v>1158.3333333333335</v>
      </c>
      <c r="D58" s="70">
        <f>(D31+D36)/12</f>
        <v>1.1583333333333334</v>
      </c>
    </row>
    <row r="59" spans="1:4" ht="20.399999999999999">
      <c r="A59" s="59" t="s">
        <v>23</v>
      </c>
      <c r="B59" s="25"/>
      <c r="C59" s="33">
        <f>$C$22*D59%</f>
        <v>1287.5</v>
      </c>
      <c r="D59" s="70">
        <f>(5.25*1.8+6)/12</f>
        <v>1.2875000000000001</v>
      </c>
    </row>
    <row r="60" spans="1:4" ht="20.399999999999999">
      <c r="A60" s="18"/>
      <c r="B60" s="9"/>
      <c r="C60" s="25"/>
      <c r="D60" s="70"/>
    </row>
    <row r="61" spans="1:4" ht="20.399999999999999">
      <c r="A61" s="18" t="s">
        <v>16</v>
      </c>
      <c r="B61" s="9"/>
      <c r="C61" s="48">
        <f>SUM(C57:C60)</f>
        <v>2862.5</v>
      </c>
      <c r="D61" s="71">
        <f>SUM(D57:D60)</f>
        <v>2.8625000000000003</v>
      </c>
    </row>
    <row r="62" spans="1:4" ht="20.399999999999999">
      <c r="A62" s="72" t="s">
        <v>48</v>
      </c>
      <c r="B62" s="73"/>
      <c r="C62" s="74">
        <f>(C32+C31)/12</f>
        <v>833.33333333333337</v>
      </c>
      <c r="D62" s="75">
        <f>(D32+D31)/12</f>
        <v>0.83333333333333337</v>
      </c>
    </row>
    <row r="63" spans="1:4" ht="20.399999999999999">
      <c r="A63" s="76"/>
      <c r="B63" s="76"/>
      <c r="C63" s="77"/>
      <c r="D63" s="78"/>
    </row>
    <row r="64" spans="1:4" ht="20.399999999999999">
      <c r="A64" s="100" t="s">
        <v>18</v>
      </c>
      <c r="B64" s="101"/>
      <c r="C64" s="79"/>
      <c r="D64" s="80"/>
    </row>
    <row r="65" spans="1:4" ht="20.399999999999999">
      <c r="A65" s="18"/>
      <c r="B65" s="9"/>
      <c r="C65" s="77"/>
      <c r="D65" s="81"/>
    </row>
    <row r="66" spans="1:4" ht="40.799999999999997">
      <c r="A66" s="82"/>
      <c r="B66" s="83" t="s">
        <v>54</v>
      </c>
      <c r="C66" s="83" t="s">
        <v>55</v>
      </c>
      <c r="D66" s="28" t="s">
        <v>56</v>
      </c>
    </row>
    <row r="67" spans="1:4" ht="20.399999999999999">
      <c r="A67" s="20" t="s">
        <v>25</v>
      </c>
      <c r="B67" s="84">
        <f ca="1">D28+((1.8/12)*(12-MONTH(TODAY())))</f>
        <v>18.899999999999999</v>
      </c>
      <c r="C67" s="84">
        <v>1.8</v>
      </c>
      <c r="D67" s="85">
        <v>1</v>
      </c>
    </row>
    <row r="76" spans="1:4" ht="17.399999999999999">
      <c r="B76" s="7"/>
    </row>
  </sheetData>
  <mergeCells count="15">
    <mergeCell ref="A47:B47"/>
    <mergeCell ref="A54:B54"/>
    <mergeCell ref="A64:B64"/>
    <mergeCell ref="A50:B50"/>
    <mergeCell ref="A1:D1"/>
    <mergeCell ref="A19:B19"/>
    <mergeCell ref="A31:B31"/>
    <mergeCell ref="A37:B37"/>
    <mergeCell ref="A38:B38"/>
    <mergeCell ref="A39:B39"/>
    <mergeCell ref="A44:B44"/>
    <mergeCell ref="A36:B36"/>
    <mergeCell ref="A40:B40"/>
    <mergeCell ref="A28:B28"/>
    <mergeCell ref="A32:B32"/>
  </mergeCells>
  <pageMargins left="0.25" right="0.25"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5d53d19-898f-4acb-8bc2-cb824e0ec5b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FE355B1476CC547B23AEE80F21627D1" ma:contentTypeVersion="15" ma:contentTypeDescription="Ein neues Dokument erstellen." ma:contentTypeScope="" ma:versionID="c61a24a7a419a076e68689daa64e13c5">
  <xsd:schema xmlns:xsd="http://www.w3.org/2001/XMLSchema" xmlns:xs="http://www.w3.org/2001/XMLSchema" xmlns:p="http://schemas.microsoft.com/office/2006/metadata/properties" xmlns:ns2="e5d53d19-898f-4acb-8bc2-cb824e0ec5b4" xmlns:ns3="c4c8b8c9-8461-4e01-ab7c-fb99924453f2" targetNamespace="http://schemas.microsoft.com/office/2006/metadata/properties" ma:root="true" ma:fieldsID="ebbc824a2a24a3d7b272033d82cf2d52" ns2:_="" ns3:_="">
    <xsd:import namespace="e5d53d19-898f-4acb-8bc2-cb824e0ec5b4"/>
    <xsd:import namespace="c4c8b8c9-8461-4e01-ab7c-fb99924453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d53d19-898f-4acb-8bc2-cb824e0ec5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bf6bfd87-9269-4689-b80c-e263d829ab5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c8b8c9-8461-4e01-ab7c-fb99924453f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EF34EA-8640-4A2D-AC69-EB57DD3DDB5E}">
  <ds:schemaRefs>
    <ds:schemaRef ds:uri="http://schemas.microsoft.com/office/2006/metadata/properties"/>
    <ds:schemaRef ds:uri="http://www.w3.org/2000/xmlns/"/>
    <ds:schemaRef ds:uri="e5d53d19-898f-4acb-8bc2-cb824e0ec5b4"/>
    <ds:schemaRef ds:uri="http://schemas.microsoft.com/office/infopath/2007/PartnerControls"/>
  </ds:schemaRefs>
</ds:datastoreItem>
</file>

<file path=customXml/itemProps2.xml><?xml version="1.0" encoding="utf-8"?>
<ds:datastoreItem xmlns:ds="http://schemas.openxmlformats.org/officeDocument/2006/customXml" ds:itemID="{7F5E85AD-F629-40AA-9BC2-D4CDAAEB9199}">
  <ds:schemaRefs>
    <ds:schemaRef ds:uri="http://schemas.microsoft.com/sharepoint/v3/contenttype/forms"/>
  </ds:schemaRefs>
</ds:datastoreItem>
</file>

<file path=customXml/itemProps3.xml><?xml version="1.0" encoding="utf-8"?>
<ds:datastoreItem xmlns:ds="http://schemas.openxmlformats.org/officeDocument/2006/customXml" ds:itemID="{2AC3508C-4CF4-46E1-AD0A-54F58CF9B619}">
  <ds:schemaRefs>
    <ds:schemaRef ds:uri="http://schemas.microsoft.com/office/2006/metadata/contentType"/>
    <ds:schemaRef ds:uri="http://schemas.microsoft.com/office/2006/metadata/properties/metaAttributes"/>
    <ds:schemaRef ds:uri="http://www.w3.org/2000/xmlns/"/>
    <ds:schemaRef ds:uri="http://www.w3.org/2001/XMLSchema"/>
    <ds:schemaRef ds:uri="e5d53d19-898f-4acb-8bc2-cb824e0ec5b4"/>
    <ds:schemaRef ds:uri="c4c8b8c9-8461-4e01-ab7c-fb99924453f2"/>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Kosteninformation_AP3 mit Hinw.</vt:lpstr>
      <vt:lpstr>Kosteninformation_AP3 ohne Hinw</vt:lpstr>
      <vt:lpstr>'Kosteninformation_AP3 mit Hinw.'!Print_Area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Kai Hendrik Bruns</cp:lastModifiedBy>
  <cp:lastPrinted>2020-08-18T09:41:52Z</cp:lastPrinted>
  <dcterms:created xsi:type="dcterms:W3CDTF">1899-12-31T23:00:00Z</dcterms:created>
  <dcterms:modified xsi:type="dcterms:W3CDTF">2022-12-08T17:37:10Z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ient">
    <vt:lpwstr>135330</vt:lpwstr>
  </property>
  <property fmtid="{D5CDD505-2E9C-101B-9397-08002B2CF9AE}" pid="3" name="Matter">
    <vt:lpwstr>0009</vt:lpwstr>
  </property>
  <property fmtid="{D5CDD505-2E9C-101B-9397-08002B2CF9AE}" pid="4" name="ContentTypeId">
    <vt:lpwstr>0x0101006FE355B1476CC547B23AEE80F21627D1</vt:lpwstr>
  </property>
  <property fmtid="{D5CDD505-2E9C-101B-9397-08002B2CF9AE}" pid="5" name="MediaServiceImageTags">
    <vt:lpwstr/>
  </property>
</Properties>
</file>